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8760" activeTab="0"/>
  </bookViews>
  <sheets>
    <sheet name="Home - BusinessBrains" sheetId="1" r:id="rId1"/>
    <sheet name="USC Calculator 2013" sheetId="2" r:id="rId2"/>
    <sheet name="Settings" sheetId="3" state="hidden" r:id="rId3"/>
    <sheet name="USC Rules and 2013 Changes" sheetId="4" r:id="rId4"/>
  </sheets>
  <externalReferences>
    <externalReference r:id="rId7"/>
  </externalReferences>
  <definedNames>
    <definedName name="annual_salary">'USC Calculator 2013'!$B$6</definedName>
    <definedName name="first_band">'USC Calculator 2013'!$B$16</definedName>
    <definedName name="first_band_rate">'Settings'!$B$6</definedName>
    <definedName name="Fourth_band_Rate">'Settings'!$B$9</definedName>
    <definedName name="Gross_Pay" localSheetId="0">'[1]USC Calculator'!$B$7</definedName>
    <definedName name="Gross_Pay">#REF!</definedName>
    <definedName name="Income_Point_1">'Settings'!$B$2</definedName>
    <definedName name="Income_Point_2">'Settings'!$B$3</definedName>
    <definedName name="Income_Point_3">'Settings'!$B$4</definedName>
    <definedName name="IncomeLevel0">'[1]USC Rules'!$B$5</definedName>
    <definedName name="IncomeLevel1">'[1]USC Rules'!$B$6</definedName>
    <definedName name="IncomeLevel2">'[1]USC Rules'!$B$7</definedName>
    <definedName name="IncomeLevel3">'[1]USC Rules'!$B$8</definedName>
    <definedName name="MedicalCard">'Settings'!$B$11</definedName>
    <definedName name="Over70">'Settings'!$B$12</definedName>
    <definedName name="RateLevel0">#REF!</definedName>
    <definedName name="RateLevel1">'[1]USC Rules'!$C$6</definedName>
    <definedName name="RateLevel2">'[1]USC Rules'!$C$7</definedName>
    <definedName name="RateLevel3">'[1]USC Rules'!$C$8</definedName>
    <definedName name="second_band">'USC Calculator 2013'!$B$17</definedName>
    <definedName name="second_band_rate">'Settings'!$B$7</definedName>
    <definedName name="Self_employed">'Settings'!$B$13</definedName>
    <definedName name="third_band_rate">'Settings'!$B$8</definedName>
  </definedNames>
  <calcPr fullCalcOnLoad="1"/>
</workbook>
</file>

<file path=xl/sharedStrings.xml><?xml version="1.0" encoding="utf-8"?>
<sst xmlns="http://schemas.openxmlformats.org/spreadsheetml/2006/main" count="47" uniqueCount="44">
  <si>
    <t>Rate of USC</t>
  </si>
  <si>
    <t>Income Band</t>
  </si>
  <si>
    <t>Income_Point_1</t>
  </si>
  <si>
    <t>Income_Point_2</t>
  </si>
  <si>
    <t>Income_Point_3</t>
  </si>
  <si>
    <t>First_band_Rate</t>
  </si>
  <si>
    <t>Second_band_rate</t>
  </si>
  <si>
    <t>Third_band_Rate</t>
  </si>
  <si>
    <t>Fourth_band_Rate</t>
  </si>
  <si>
    <t>Medical Card Holder</t>
  </si>
  <si>
    <t>Over 70</t>
  </si>
  <si>
    <t>Self-Employed</t>
  </si>
  <si>
    <t>Tick if you are:</t>
  </si>
  <si>
    <t>Annual Gross Pay</t>
  </si>
  <si>
    <t>Gross Pay</t>
  </si>
  <si>
    <t>Type your annual gross pay below</t>
  </si>
  <si>
    <t>Your Universal Social Charge Calculation Breakdown:</t>
  </si>
  <si>
    <t>Income Taxable</t>
  </si>
  <si>
    <t>Total USC</t>
  </si>
  <si>
    <t>Total:</t>
  </si>
  <si>
    <t>Universal Social Charge (USC) Calculator</t>
  </si>
  <si>
    <t>Annual USC Liability</t>
  </si>
  <si>
    <t>USC Liability</t>
  </si>
  <si>
    <t>http://www.revenue.ie/en/tax/usc/index.html</t>
  </si>
  <si>
    <r>
      <rPr>
        <u val="single"/>
        <sz val="11"/>
        <color indexed="12"/>
        <rFont val="Wingdings"/>
        <family val="0"/>
      </rPr>
      <t>Ü</t>
    </r>
    <r>
      <rPr>
        <u val="single"/>
        <sz val="11"/>
        <color indexed="12"/>
        <rFont val="Calibri"/>
        <family val="2"/>
      </rPr>
      <t xml:space="preserve"> USC Calculator</t>
    </r>
  </si>
  <si>
    <t>In this workbook</t>
  </si>
  <si>
    <r>
      <rPr>
        <u val="single"/>
        <sz val="11"/>
        <color indexed="12"/>
        <rFont val="Wingdings"/>
        <family val="0"/>
      </rPr>
      <t>Ü</t>
    </r>
    <r>
      <rPr>
        <u val="single"/>
        <sz val="11"/>
        <color indexed="12"/>
        <rFont val="Calibri"/>
        <family val="2"/>
      </rPr>
      <t xml:space="preserve"> USC Rules and 2013 Changes </t>
    </r>
  </si>
  <si>
    <t>Spreadsheet Model © BusinessBrains www.businessbrains.ie 2010-2012</t>
  </si>
  <si>
    <t>2013 Notes</t>
  </si>
  <si>
    <t>While Maternity Benefit will be treated as taxable income from 1 July 2013, it will continue to be exempt from the USC.</t>
  </si>
  <si>
    <t xml:space="preserve">From 1 January 2013 and the standard rates of USC will apply for those over 70 with an income in excess of €60,000 (instead of the reduced rate of 4% previously in place) </t>
  </si>
  <si>
    <t>Exempt Categories</t>
  </si>
  <si>
    <t>Where an individual's total income for a year does not exceed €10,036</t>
  </si>
  <si>
    <t>All Dept of Social Protection payments</t>
  </si>
  <si>
    <t>Income already subjected to DIRT</t>
  </si>
  <si>
    <t>Need Excel Spreadsheet help, tips and training?</t>
  </si>
  <si>
    <t>www.businessbrains.ie</t>
  </si>
  <si>
    <t>Copyright information</t>
  </si>
  <si>
    <t>Disclaimer</t>
  </si>
  <si>
    <t>hi@businessbrains.ie</t>
  </si>
  <si>
    <t>Should you have any questions or feedback please contact us.</t>
  </si>
  <si>
    <t>We believe this model to be accurate at the time of release and provided for information only.</t>
  </si>
  <si>
    <t>See full rules, income bands and rates on the revenue website</t>
  </si>
  <si>
    <t>You may distribute this workbook in its entirety only.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</si>
</sst>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[$€-1809]* #,##0.00_-;\-[$€-1809]* #,##0.00_-;_-[$€-1809]* &quot;-&quot;??_-;_-@_-"/>
    <numFmt numFmtId="165" formatCode="_-[$€-1809]* #,##0.00_-\ &quot;per month&quot;;"/>
    <numFmt numFmtId="166" formatCode="_-[$€-1809]* #,##0.00_-\ &quot;per week&quot;;"/>
    <numFmt numFmtId="167" formatCode="&quot;€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5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4"/>
      <color indexed="6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8"/>
      <color indexed="60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Wingdings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u val="single"/>
      <sz val="10"/>
      <color indexed="20"/>
      <name val="Arial"/>
      <family val="2"/>
    </font>
    <font>
      <b/>
      <sz val="24"/>
      <color indexed="9"/>
      <name val="Calibri"/>
      <family val="0"/>
    </font>
    <font>
      <u val="single"/>
      <sz val="10"/>
      <color theme="11"/>
      <name val="Arial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/>
      <bottom style="thick"/>
    </border>
    <border>
      <left/>
      <right style="thick"/>
      <top/>
      <bottom/>
    </border>
    <border>
      <left style="thin"/>
      <right/>
      <top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/>
      <bottom style="medium"/>
    </border>
    <border>
      <left style="thick">
        <color indexed="10"/>
      </left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thick">
        <color indexed="23"/>
      </left>
      <right/>
      <top/>
      <bottom/>
    </border>
    <border>
      <left/>
      <right style="thick">
        <color indexed="23"/>
      </right>
      <top/>
      <bottom/>
    </border>
    <border>
      <left style="thick">
        <color indexed="23"/>
      </left>
      <right/>
      <top/>
      <bottom style="thick">
        <color indexed="23"/>
      </bottom>
    </border>
    <border>
      <left/>
      <right style="thick">
        <color indexed="23"/>
      </right>
      <top/>
      <bottom style="thick">
        <color indexed="2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8" fillId="0" borderId="0">
      <alignment/>
      <protection/>
    </xf>
    <xf numFmtId="0" fontId="34" fillId="0" borderId="0">
      <alignment/>
      <protection/>
    </xf>
    <xf numFmtId="0" fontId="8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9" fontId="0" fillId="0" borderId="0" xfId="0" applyNumberFormat="1" applyAlignment="1">
      <alignment/>
    </xf>
    <xf numFmtId="44" fontId="0" fillId="0" borderId="0" xfId="44" applyFont="1" applyAlignment="1">
      <alignment/>
    </xf>
    <xf numFmtId="0" fontId="8" fillId="0" borderId="0" xfId="59" applyProtection="1">
      <alignment/>
      <protection/>
    </xf>
    <xf numFmtId="0" fontId="29" fillId="0" borderId="0" xfId="59" applyFont="1" applyProtection="1">
      <alignment/>
      <protection/>
    </xf>
    <xf numFmtId="0" fontId="10" fillId="0" borderId="0" xfId="54" applyAlignment="1" applyProtection="1">
      <alignment/>
      <protection/>
    </xf>
    <xf numFmtId="0" fontId="33" fillId="0" borderId="0" xfId="55" applyAlignment="1" applyProtection="1">
      <alignment/>
      <protection/>
    </xf>
    <xf numFmtId="0" fontId="34" fillId="0" borderId="0" xfId="60" applyProtection="1">
      <alignment/>
      <protection/>
    </xf>
    <xf numFmtId="0" fontId="8" fillId="20" borderId="10" xfId="59" applyFill="1" applyBorder="1" applyProtection="1">
      <alignment/>
      <protection/>
    </xf>
    <xf numFmtId="0" fontId="8" fillId="20" borderId="11" xfId="59" applyFill="1" applyBorder="1" applyProtection="1">
      <alignment/>
      <protection/>
    </xf>
    <xf numFmtId="0" fontId="8" fillId="20" borderId="12" xfId="59" applyFill="1" applyBorder="1" applyProtection="1">
      <alignment/>
      <protection/>
    </xf>
    <xf numFmtId="0" fontId="8" fillId="20" borderId="13" xfId="59" applyFill="1" applyBorder="1" applyProtection="1">
      <alignment/>
      <protection/>
    </xf>
    <xf numFmtId="0" fontId="8" fillId="20" borderId="0" xfId="59" applyFill="1" applyBorder="1" applyProtection="1">
      <alignment/>
      <protection/>
    </xf>
    <xf numFmtId="0" fontId="8" fillId="20" borderId="14" xfId="59" applyFill="1" applyBorder="1" applyProtection="1">
      <alignment/>
      <protection/>
    </xf>
    <xf numFmtId="0" fontId="8" fillId="20" borderId="15" xfId="59" applyFill="1" applyBorder="1" applyProtection="1">
      <alignment/>
      <protection/>
    </xf>
    <xf numFmtId="0" fontId="8" fillId="20" borderId="16" xfId="59" applyFill="1" applyBorder="1" applyProtection="1">
      <alignment/>
      <protection/>
    </xf>
    <xf numFmtId="0" fontId="6" fillId="20" borderId="17" xfId="59" applyFont="1" applyFill="1" applyBorder="1" applyProtection="1">
      <alignment/>
      <protection/>
    </xf>
    <xf numFmtId="0" fontId="33" fillId="0" borderId="0" xfId="55" applyAlignment="1" applyProtection="1">
      <alignment horizontal="center"/>
      <protection/>
    </xf>
    <xf numFmtId="0" fontId="0" fillId="0" borderId="0" xfId="0" applyFont="1" applyAlignment="1">
      <alignment/>
    </xf>
    <xf numFmtId="0" fontId="10" fillId="0" borderId="0" xfId="53" applyAlignment="1">
      <alignment/>
    </xf>
    <xf numFmtId="0" fontId="10" fillId="0" borderId="0" xfId="53" applyAlignment="1" applyProtection="1">
      <alignment/>
      <protection/>
    </xf>
    <xf numFmtId="0" fontId="20" fillId="0" borderId="3" xfId="49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5" fillId="24" borderId="18" xfId="0" applyFont="1" applyFill="1" applyBorder="1" applyAlignment="1" applyProtection="1">
      <alignment/>
      <protection hidden="1"/>
    </xf>
    <xf numFmtId="0" fontId="6" fillId="25" borderId="19" xfId="0" applyFont="1" applyFill="1" applyBorder="1" applyAlignment="1" applyProtection="1">
      <alignment/>
      <protection hidden="1"/>
    </xf>
    <xf numFmtId="165" fontId="8" fillId="0" borderId="19" xfId="42" applyNumberFormat="1" applyFont="1" applyBorder="1" applyAlignment="1" applyProtection="1">
      <alignment/>
      <protection hidden="1"/>
    </xf>
    <xf numFmtId="166" fontId="8" fillId="0" borderId="19" xfId="42" applyNumberFormat="1" applyFont="1" applyBorder="1" applyAlignment="1" applyProtection="1">
      <alignment/>
      <protection hidden="1"/>
    </xf>
    <xf numFmtId="164" fontId="7" fillId="0" borderId="0" xfId="42" applyNumberFormat="1" applyFont="1" applyBorder="1" applyAlignment="1" applyProtection="1">
      <alignment horizontal="center" vertical="center"/>
      <protection hidden="1"/>
    </xf>
    <xf numFmtId="166" fontId="8" fillId="0" borderId="0" xfId="42" applyNumberFormat="1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0" fillId="0" borderId="0" xfId="53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5" fillId="26" borderId="20" xfId="0" applyFont="1" applyFill="1" applyBorder="1" applyAlignment="1" applyProtection="1">
      <alignment horizontal="center"/>
      <protection hidden="1"/>
    </xf>
    <xf numFmtId="0" fontId="5" fillId="21" borderId="20" xfId="0" applyFont="1" applyFill="1" applyBorder="1" applyAlignment="1" applyProtection="1">
      <alignment horizontal="center"/>
      <protection hidden="1"/>
    </xf>
    <xf numFmtId="0" fontId="13" fillId="0" borderId="0" xfId="0" applyFont="1" applyAlignment="1" applyProtection="1">
      <alignment/>
      <protection hidden="1"/>
    </xf>
    <xf numFmtId="0" fontId="12" fillId="0" borderId="20" xfId="0" applyFont="1" applyBorder="1" applyAlignment="1" applyProtection="1">
      <alignment/>
      <protection hidden="1"/>
    </xf>
    <xf numFmtId="167" fontId="12" fillId="0" borderId="20" xfId="0" applyNumberFormat="1" applyFont="1" applyBorder="1" applyAlignment="1" applyProtection="1">
      <alignment/>
      <protection hidden="1"/>
    </xf>
    <xf numFmtId="9" fontId="12" fillId="0" borderId="20" xfId="63" applyFont="1" applyBorder="1" applyAlignment="1" applyProtection="1">
      <alignment/>
      <protection hidden="1"/>
    </xf>
    <xf numFmtId="9" fontId="12" fillId="0" borderId="20" xfId="63" applyFont="1" applyFill="1" applyBorder="1" applyAlignment="1" applyProtection="1">
      <alignment/>
      <protection hidden="1"/>
    </xf>
    <xf numFmtId="0" fontId="12" fillId="0" borderId="21" xfId="0" applyFont="1" applyBorder="1" applyAlignment="1" applyProtection="1">
      <alignment/>
      <protection hidden="1"/>
    </xf>
    <xf numFmtId="167" fontId="12" fillId="0" borderId="21" xfId="0" applyNumberFormat="1" applyFont="1" applyBorder="1" applyAlignment="1" applyProtection="1">
      <alignment/>
      <protection hidden="1"/>
    </xf>
    <xf numFmtId="0" fontId="12" fillId="0" borderId="22" xfId="0" applyFont="1" applyBorder="1" applyAlignment="1" applyProtection="1">
      <alignment horizontal="right"/>
      <protection hidden="1"/>
    </xf>
    <xf numFmtId="7" fontId="5" fillId="21" borderId="23" xfId="0" applyNumberFormat="1" applyFont="1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7" fontId="5" fillId="21" borderId="24" xfId="0" applyNumberFormat="1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64" fontId="5" fillId="17" borderId="25" xfId="42" applyNumberFormat="1" applyFont="1" applyFill="1" applyBorder="1" applyAlignment="1" applyProtection="1">
      <alignment horizontal="left" vertical="center"/>
      <protection hidden="1" locked="0"/>
    </xf>
    <xf numFmtId="164" fontId="7" fillId="0" borderId="26" xfId="42" applyNumberFormat="1" applyFont="1" applyBorder="1" applyAlignment="1" applyProtection="1">
      <alignment horizontal="center" vertical="center"/>
      <protection hidden="1" locked="0"/>
    </xf>
    <xf numFmtId="0" fontId="0" fillId="0" borderId="26" xfId="0" applyBorder="1" applyAlignment="1" applyProtection="1">
      <alignment/>
      <protection hidden="1" locked="0"/>
    </xf>
    <xf numFmtId="166" fontId="8" fillId="0" borderId="27" xfId="42" applyNumberFormat="1" applyFont="1" applyBorder="1" applyAlignment="1" applyProtection="1">
      <alignment/>
      <protection hidden="1" locked="0"/>
    </xf>
    <xf numFmtId="0" fontId="10" fillId="20" borderId="0" xfId="53" applyFill="1" applyBorder="1" applyAlignment="1" applyProtection="1">
      <alignment horizontal="left"/>
      <protection/>
    </xf>
    <xf numFmtId="0" fontId="33" fillId="20" borderId="0" xfId="55" applyFill="1" applyBorder="1" applyAlignment="1" applyProtection="1">
      <alignment horizontal="left"/>
      <protection/>
    </xf>
    <xf numFmtId="0" fontId="14" fillId="0" borderId="28" xfId="0" applyFont="1" applyBorder="1" applyAlignment="1" applyProtection="1">
      <alignment horizontal="left" vertical="center" wrapText="1"/>
      <protection hidden="1"/>
    </xf>
    <xf numFmtId="164" fontId="7" fillId="0" borderId="29" xfId="42" applyNumberFormat="1" applyFont="1" applyBorder="1" applyAlignment="1" applyProtection="1">
      <alignment horizontal="center" vertical="center"/>
      <protection hidden="1" locked="0"/>
    </xf>
    <xf numFmtId="164" fontId="7" fillId="0" borderId="30" xfId="42" applyNumberFormat="1" applyFont="1" applyBorder="1" applyAlignment="1" applyProtection="1">
      <alignment horizontal="center" vertical="center"/>
      <protection hidden="1" locked="0"/>
    </xf>
    <xf numFmtId="164" fontId="7" fillId="0" borderId="31" xfId="42" applyNumberFormat="1" applyFont="1" applyBorder="1" applyAlignment="1" applyProtection="1">
      <alignment horizontal="center" vertical="center"/>
      <protection hidden="1" locked="0"/>
    </xf>
    <xf numFmtId="164" fontId="7" fillId="0" borderId="32" xfId="42" applyNumberFormat="1" applyFont="1" applyBorder="1" applyAlignment="1" applyProtection="1">
      <alignment horizontal="center" vertical="center"/>
      <protection hidden="1" locked="0"/>
    </xf>
    <xf numFmtId="164" fontId="9" fillId="0" borderId="33" xfId="42" applyNumberFormat="1" applyFont="1" applyBorder="1" applyAlignment="1" applyProtection="1">
      <alignment horizontal="center" vertical="center"/>
      <protection hidden="1"/>
    </xf>
    <xf numFmtId="164" fontId="9" fillId="0" borderId="34" xfId="42" applyNumberFormat="1" applyFont="1" applyBorder="1" applyAlignment="1" applyProtection="1">
      <alignment horizontal="center" vertical="center"/>
      <protection hidden="1"/>
    </xf>
    <xf numFmtId="164" fontId="9" fillId="0" borderId="35" xfId="42" applyNumberFormat="1" applyFont="1" applyBorder="1" applyAlignment="1" applyProtection="1">
      <alignment horizontal="center" vertical="center"/>
      <protection hidden="1"/>
    </xf>
    <xf numFmtId="164" fontId="9" fillId="0" borderId="36" xfId="42" applyNumberFormat="1" applyFont="1" applyBorder="1" applyAlignment="1" applyProtection="1">
      <alignment horizontal="center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USC Calculation'!A1" /><Relationship Id="rId3" Type="http://schemas.openxmlformats.org/officeDocument/2006/relationships/hyperlink" Target="#'USC Calculation'!A1" /><Relationship Id="rId4" Type="http://schemas.openxmlformats.org/officeDocument/2006/relationships/image" Target="../media/image2.jpeg" /><Relationship Id="rId5" Type="http://schemas.openxmlformats.org/officeDocument/2006/relationships/hyperlink" Target="http://www.businessbrains.ie/" TargetMode="External" /><Relationship Id="rId6" Type="http://schemas.openxmlformats.org/officeDocument/2006/relationships/hyperlink" Target="http://www.businessbrains.ie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BusinessBrains Welcome'!A1" /><Relationship Id="rId2" Type="http://schemas.openxmlformats.org/officeDocument/2006/relationships/hyperlink" Target="#'USC Rules and 2013 Changes'!A1" /><Relationship Id="rId3" Type="http://schemas.openxmlformats.org/officeDocument/2006/relationships/hyperlink" Target="#'USC Calculator 2013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businessbrains.ie/" TargetMode="External" /><Relationship Id="rId3" Type="http://schemas.openxmlformats.org/officeDocument/2006/relationships/hyperlink" Target="http://www.businessbrains.ie/" TargetMode="External" /><Relationship Id="rId4" Type="http://schemas.openxmlformats.org/officeDocument/2006/relationships/hyperlink" Target="#'BusinessBrains Welcome'!A1" /><Relationship Id="rId5" Type="http://schemas.openxmlformats.org/officeDocument/2006/relationships/hyperlink" Target="#'USC Rules and 2013 Changes'!A1" /><Relationship Id="rId6" Type="http://schemas.openxmlformats.org/officeDocument/2006/relationships/hyperlink" Target="#'USC Calculator 2013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95250</xdr:rowOff>
    </xdr:from>
    <xdr:to>
      <xdr:col>8</xdr:col>
      <xdr:colOff>409575</xdr:colOff>
      <xdr:row>12</xdr:row>
      <xdr:rowOff>57150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95250"/>
          <a:ext cx="48101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6</xdr:col>
      <xdr:colOff>561975</xdr:colOff>
      <xdr:row>25</xdr:row>
      <xdr:rowOff>104775</xdr:rowOff>
    </xdr:to>
    <xdr:pic>
      <xdr:nvPicPr>
        <xdr:cNvPr id="2" name="Picture 3" descr="Business Brains Work Smarter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4210050"/>
          <a:ext cx="3657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6</xdr:col>
      <xdr:colOff>561975</xdr:colOff>
      <xdr:row>42</xdr:row>
      <xdr:rowOff>19050</xdr:rowOff>
    </xdr:to>
    <xdr:pic>
      <xdr:nvPicPr>
        <xdr:cNvPr id="1" name="Picture 1" descr="Business Brains Work Smarter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6819900"/>
          <a:ext cx="3609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wnloads\Browser%20-%20Chrome\USC-Calculations-for-Excel-97-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C Calculator"/>
      <sheetName val="Copy the formula"/>
      <sheetName val="USC Rules"/>
    </sheetNames>
    <sheetDataSet>
      <sheetData sheetId="0">
        <row r="7">
          <cell r="B7">
            <v>25000</v>
          </cell>
        </row>
      </sheetData>
      <sheetData sheetId="2">
        <row r="5">
          <cell r="B5">
            <v>4004</v>
          </cell>
        </row>
        <row r="6">
          <cell r="B6">
            <v>0</v>
          </cell>
          <cell r="C6">
            <v>0.02</v>
          </cell>
        </row>
        <row r="7">
          <cell r="B7">
            <v>10036</v>
          </cell>
          <cell r="C7">
            <v>0.04</v>
          </cell>
        </row>
        <row r="8">
          <cell r="B8">
            <v>16016</v>
          </cell>
          <cell r="C8">
            <v>0.07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sinessbrains.i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sinessbrains.ie/" TargetMode="External" /><Relationship Id="rId2" Type="http://schemas.openxmlformats.org/officeDocument/2006/relationships/hyperlink" Target="mailto:hi@businessbrains.ie" TargetMode="External" /><Relationship Id="rId3" Type="http://schemas.openxmlformats.org/officeDocument/2006/relationships/hyperlink" Target="http://www.revenue.ie/en/tax/usc/index.html" TargetMode="External" /><Relationship Id="rId4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4:I28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9.8515625" style="3" customWidth="1"/>
    <col min="3" max="16384" width="9.140625" style="3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spans="3:8" ht="15">
      <c r="C14" s="17"/>
      <c r="D14" s="17"/>
      <c r="E14" s="17"/>
      <c r="F14" s="17"/>
      <c r="G14" s="17"/>
      <c r="H14" s="17"/>
    </row>
    <row r="15" spans="2:9" ht="15">
      <c r="B15" s="16" t="s">
        <v>25</v>
      </c>
      <c r="C15" s="15"/>
      <c r="D15" s="15"/>
      <c r="E15" s="15"/>
      <c r="F15" s="15"/>
      <c r="G15" s="15"/>
      <c r="H15" s="15"/>
      <c r="I15" s="14"/>
    </row>
    <row r="16" spans="2:9" ht="15">
      <c r="B16" s="16"/>
      <c r="C16" s="15"/>
      <c r="D16" s="15"/>
      <c r="E16" s="15"/>
      <c r="F16" s="15"/>
      <c r="G16" s="15"/>
      <c r="H16" s="15"/>
      <c r="I16" s="14"/>
    </row>
    <row r="17" spans="2:9" ht="15">
      <c r="B17" s="13"/>
      <c r="C17" s="54" t="s">
        <v>24</v>
      </c>
      <c r="D17" s="54"/>
      <c r="E17" s="54"/>
      <c r="F17" s="54"/>
      <c r="G17" s="54"/>
      <c r="H17" s="12"/>
      <c r="I17" s="11"/>
    </row>
    <row r="18" spans="2:9" ht="15">
      <c r="B18" s="13"/>
      <c r="C18" s="54" t="s">
        <v>26</v>
      </c>
      <c r="D18" s="54"/>
      <c r="E18" s="54"/>
      <c r="F18" s="54"/>
      <c r="G18" s="54"/>
      <c r="H18" s="12"/>
      <c r="I18" s="11"/>
    </row>
    <row r="19" spans="2:9" ht="15">
      <c r="B19" s="13"/>
      <c r="C19" s="55"/>
      <c r="D19" s="55"/>
      <c r="E19" s="55"/>
      <c r="F19" s="55"/>
      <c r="G19" s="55"/>
      <c r="H19" s="12"/>
      <c r="I19" s="11"/>
    </row>
    <row r="20" spans="2:9" ht="15.75" thickBot="1">
      <c r="B20" s="10"/>
      <c r="C20" s="9"/>
      <c r="D20" s="9"/>
      <c r="E20" s="9"/>
      <c r="F20" s="9"/>
      <c r="G20" s="9"/>
      <c r="H20" s="9"/>
      <c r="I20" s="8"/>
    </row>
    <row r="21" ht="15.75" thickTop="1"/>
    <row r="22" spans="2:4" ht="15">
      <c r="B22" s="3" t="s">
        <v>35</v>
      </c>
      <c r="D22" s="7"/>
    </row>
    <row r="23" ht="15">
      <c r="B23" s="5"/>
    </row>
    <row r="24" ht="15">
      <c r="B24" s="5"/>
    </row>
    <row r="25" ht="15">
      <c r="B25" s="6"/>
    </row>
    <row r="26" ht="15">
      <c r="B26" s="5"/>
    </row>
    <row r="27" ht="15">
      <c r="B27" s="4" t="s">
        <v>27</v>
      </c>
    </row>
    <row r="28" ht="15">
      <c r="B28" s="20" t="s">
        <v>36</v>
      </c>
    </row>
  </sheetData>
  <sheetProtection sheet="1" objects="1" scenarios="1"/>
  <mergeCells count="3">
    <mergeCell ref="C17:G17"/>
    <mergeCell ref="C18:G18"/>
    <mergeCell ref="C19:G19"/>
  </mergeCells>
  <hyperlinks>
    <hyperlink ref="C18" location="'Copy the formula'!A1" display="Ü Copy the formula"/>
    <hyperlink ref="C17" location="'Copy the formula'!A1" display="Ü Copy the formula"/>
    <hyperlink ref="B28" r:id="rId1" display="www.businessbrains.ie"/>
    <hyperlink ref="C17:G17" location="'USC Calculator 2013'!A1" display="Ü USC Calculator"/>
    <hyperlink ref="C18:G18" location="'USC Rules and 2013 Changes'!A1" display="Ü USC Rules and 2013 Changes 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L25"/>
  <sheetViews>
    <sheetView showGridLines="0" zoomScalePageLayoutView="0" workbookViewId="0" topLeftCell="A1">
      <selection activeCell="B6" sqref="B6:C7"/>
    </sheetView>
  </sheetViews>
  <sheetFormatPr defaultColWidth="9.140625" defaultRowHeight="12.75"/>
  <cols>
    <col min="1" max="1" width="17.8515625" style="22" customWidth="1"/>
    <col min="2" max="2" width="31.7109375" style="22" customWidth="1"/>
    <col min="3" max="3" width="14.7109375" style="22" customWidth="1"/>
    <col min="4" max="4" width="12.140625" style="22" customWidth="1"/>
    <col min="5" max="5" width="24.57421875" style="22" customWidth="1"/>
    <col min="6" max="6" width="12.8515625" style="22" customWidth="1"/>
    <col min="7" max="7" width="2.7109375" style="22" customWidth="1"/>
    <col min="8" max="8" width="12.57421875" style="22" customWidth="1"/>
    <col min="9" max="16384" width="9.140625" style="22" customWidth="1"/>
  </cols>
  <sheetData>
    <row r="1" spans="2:5" ht="24" thickBot="1">
      <c r="B1" s="56" t="s">
        <v>20</v>
      </c>
      <c r="C1" s="56"/>
      <c r="D1" s="56"/>
      <c r="E1" s="56"/>
    </row>
    <row r="2" spans="2:5" ht="11.25" customHeight="1">
      <c r="B2" s="23"/>
      <c r="C2" s="23"/>
      <c r="D2" s="23"/>
      <c r="E2" s="23"/>
    </row>
    <row r="3" spans="2:5" ht="18.75">
      <c r="B3" s="24" t="s">
        <v>15</v>
      </c>
      <c r="C3" s="23"/>
      <c r="D3" s="23"/>
      <c r="E3" s="23"/>
    </row>
    <row r="4" ht="13.5" thickBot="1"/>
    <row r="5" spans="2:5" ht="16.5" thickBot="1" thickTop="1">
      <c r="B5" s="25" t="s">
        <v>13</v>
      </c>
      <c r="C5" s="25"/>
      <c r="E5" s="26" t="s">
        <v>14</v>
      </c>
    </row>
    <row r="6" spans="2:5" ht="16.5" thickBot="1" thickTop="1">
      <c r="B6" s="57"/>
      <c r="C6" s="58"/>
      <c r="E6" s="27">
        <f>B6/12</f>
        <v>0</v>
      </c>
    </row>
    <row r="7" spans="2:5" ht="16.5" thickBot="1" thickTop="1">
      <c r="B7" s="59"/>
      <c r="C7" s="60"/>
      <c r="E7" s="28">
        <f>B6/52</f>
        <v>0</v>
      </c>
    </row>
    <row r="8" spans="2:5" ht="14.25" customHeight="1" thickBot="1" thickTop="1">
      <c r="B8" s="29"/>
      <c r="C8" s="29"/>
      <c r="E8" s="30"/>
    </row>
    <row r="9" spans="2:5" ht="18" customHeight="1" thickBot="1">
      <c r="B9" s="50" t="s">
        <v>12</v>
      </c>
      <c r="C9" s="51"/>
      <c r="D9" s="52"/>
      <c r="E9" s="53"/>
    </row>
    <row r="12" spans="2:12" ht="18.75">
      <c r="B12" s="24" t="s">
        <v>16</v>
      </c>
      <c r="I12" s="31"/>
      <c r="J12" s="32"/>
      <c r="K12" s="32"/>
      <c r="L12" s="32"/>
    </row>
    <row r="13" spans="1:6" ht="12.75">
      <c r="A13" s="33"/>
      <c r="F13" s="33"/>
    </row>
    <row r="14" s="34" customFormat="1" ht="15">
      <c r="A14" s="22"/>
    </row>
    <row r="15" spans="1:6" s="34" customFormat="1" ht="15">
      <c r="A15" s="22"/>
      <c r="B15" s="35" t="s">
        <v>1</v>
      </c>
      <c r="C15" s="36" t="s">
        <v>17</v>
      </c>
      <c r="D15" s="35" t="s">
        <v>0</v>
      </c>
      <c r="E15" s="36" t="s">
        <v>18</v>
      </c>
      <c r="F15" s="37"/>
    </row>
    <row r="16" spans="1:5" s="34" customFormat="1" ht="15">
      <c r="A16" s="22"/>
      <c r="B16" s="38" t="str">
        <f>"Up to "&amp;TEXT(Income_Point_1,"€ 0,000")</f>
        <v>Up to € 10,036</v>
      </c>
      <c r="C16" s="39">
        <f>IF(annual_salary&gt;Income_Point_1,Income_Point_1,0)</f>
        <v>0</v>
      </c>
      <c r="D16" s="40">
        <f>first_band_rate</f>
        <v>0.02</v>
      </c>
      <c r="E16" s="39">
        <f>C16*first_band_rate</f>
        <v>0</v>
      </c>
    </row>
    <row r="17" spans="1:5" s="34" customFormat="1" ht="15">
      <c r="A17" s="22"/>
      <c r="B17" s="38" t="str">
        <f>"Between "&amp;TEXT(Income_Point_1,"€ 0,000")&amp;" and "&amp;TEXT(Income_Point_2,"€ 0,000")</f>
        <v>Between € 10,036 and € 16,016</v>
      </c>
      <c r="C17" s="39">
        <f>IF(annual_salary&gt;Income_Point_1,IF(AND(annual_salary&gt;=Income_Point_1,annual_salary&lt;Income_Point_2),(annual_salary-Income_Point_1),Income_Point_2-Income_Point_1),0)</f>
        <v>0</v>
      </c>
      <c r="D17" s="40">
        <f>second_band_rate</f>
        <v>0.04</v>
      </c>
      <c r="E17" s="39">
        <f>C17*second_band_rate</f>
        <v>0</v>
      </c>
    </row>
    <row r="18" spans="1:5" s="34" customFormat="1" ht="15">
      <c r="A18" s="22"/>
      <c r="B18" s="38" t="str">
        <f>"Between "&amp;TEXT(Income_Point_2,"€ 0,000")&amp;" and "&amp;TEXT(Income_Point_3,"€ 0,000")</f>
        <v>Between € 16,016 and € 100,000</v>
      </c>
      <c r="C18" s="39">
        <f>IF(annual_salary&lt;Income_Point_2,0,IF(AND(annual_salary&gt;=Income_Point_2,annual_salary&lt;Income_Point_3),(annual_salary-Income_Point_2),Income_Point_3-Income_Point_2))</f>
        <v>0</v>
      </c>
      <c r="D18" s="41">
        <f>IF(AND(annual_salary&lt;60000,OR(MedicalCard=TRUE,Over70=TRUE)),second_band_rate,third_band_rate)</f>
        <v>0.07</v>
      </c>
      <c r="E18" s="39">
        <f>C18*D18</f>
        <v>0</v>
      </c>
    </row>
    <row r="19" spans="1:5" s="34" customFormat="1" ht="15.75" thickBot="1">
      <c r="A19" s="22"/>
      <c r="B19" s="42" t="str">
        <f>"Above "&amp;TEXT(Income_Point_3,"€ 0,000")</f>
        <v>Above € 100,000</v>
      </c>
      <c r="C19" s="43">
        <f>IF(annual_salary&gt;=Income_Point_3,annual_salary-Income_Point_3,0)</f>
        <v>0</v>
      </c>
      <c r="D19" s="41">
        <f>IF(AND(annual_salary&lt;60000,OR(MedicalCard=TRUE,Over70=TRUE)),second_band_rate,IF(Self_employed=TRUE,Fourth_band_Rate,third_band_rate))</f>
        <v>0.07</v>
      </c>
      <c r="E19" s="43">
        <f>C19*D19</f>
        <v>0</v>
      </c>
    </row>
    <row r="20" spans="2:10" ht="15.75" thickBot="1">
      <c r="B20" s="44" t="s">
        <v>19</v>
      </c>
      <c r="C20" s="45">
        <f>SUM(C16:C19)</f>
        <v>0</v>
      </c>
      <c r="D20" s="46"/>
      <c r="E20" s="47">
        <f>SUM(E16:E19)</f>
        <v>0</v>
      </c>
      <c r="J20" s="48"/>
    </row>
    <row r="22" ht="13.5" thickBot="1"/>
    <row r="23" spans="2:5" ht="16.5" thickBot="1" thickTop="1">
      <c r="B23" s="26" t="s">
        <v>21</v>
      </c>
      <c r="C23" s="26"/>
      <c r="D23" s="49"/>
      <c r="E23" s="26" t="s">
        <v>22</v>
      </c>
    </row>
    <row r="24" spans="2:5" ht="16.5" thickBot="1" thickTop="1">
      <c r="B24" s="61">
        <f>E20</f>
        <v>0</v>
      </c>
      <c r="C24" s="62"/>
      <c r="E24" s="27">
        <f>B24/12</f>
        <v>0</v>
      </c>
    </row>
    <row r="25" spans="2:5" ht="16.5" thickBot="1" thickTop="1">
      <c r="B25" s="63"/>
      <c r="C25" s="64"/>
      <c r="E25" s="28">
        <f>B24/52</f>
        <v>0</v>
      </c>
    </row>
    <row r="26" ht="13.5" thickTop="1"/>
  </sheetData>
  <sheetProtection sheet="1" objects="1" scenarios="1"/>
  <mergeCells count="3">
    <mergeCell ref="B1:E1"/>
    <mergeCell ref="B6:C7"/>
    <mergeCell ref="B24:C25"/>
  </mergeCells>
  <conditionalFormatting sqref="E4:E7 A15:F28 B12">
    <cfRule type="expression" priority="1" dxfId="0" stopIfTrue="1">
      <formula>ISBLANK(annual_salary)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4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18.00390625" style="0" bestFit="1" customWidth="1"/>
    <col min="2" max="2" width="12.28125" style="0" bestFit="1" customWidth="1"/>
  </cols>
  <sheetData>
    <row r="2" spans="1:2" ht="12.75">
      <c r="A2" t="s">
        <v>2</v>
      </c>
      <c r="B2" s="2">
        <v>10036</v>
      </c>
    </row>
    <row r="3" spans="1:2" ht="12.75">
      <c r="A3" t="s">
        <v>3</v>
      </c>
      <c r="B3" s="2">
        <v>16016</v>
      </c>
    </row>
    <row r="4" spans="1:2" ht="12.75">
      <c r="A4" t="s">
        <v>4</v>
      </c>
      <c r="B4" s="2">
        <v>100000</v>
      </c>
    </row>
    <row r="5" ht="12.75">
      <c r="B5" s="1"/>
    </row>
    <row r="6" spans="1:2" ht="12.75">
      <c r="A6" t="s">
        <v>5</v>
      </c>
      <c r="B6" s="1">
        <v>0.02</v>
      </c>
    </row>
    <row r="7" spans="1:2" ht="12.75">
      <c r="A7" t="s">
        <v>6</v>
      </c>
      <c r="B7" s="1">
        <v>0.04</v>
      </c>
    </row>
    <row r="8" spans="1:2" ht="12.75">
      <c r="A8" t="s">
        <v>7</v>
      </c>
      <c r="B8" s="1">
        <v>0.07</v>
      </c>
    </row>
    <row r="9" spans="1:2" ht="12.75">
      <c r="A9" t="s">
        <v>8</v>
      </c>
      <c r="B9" s="1">
        <v>0.1</v>
      </c>
    </row>
    <row r="10" ht="12.75">
      <c r="B10" s="1"/>
    </row>
    <row r="11" spans="1:2" ht="12.75">
      <c r="A11" t="s">
        <v>9</v>
      </c>
      <c r="B11" t="b">
        <v>0</v>
      </c>
    </row>
    <row r="12" spans="1:2" ht="12.75">
      <c r="A12" t="s">
        <v>10</v>
      </c>
      <c r="B12" t="b">
        <v>0</v>
      </c>
    </row>
    <row r="13" spans="1:2" ht="12.75">
      <c r="A13" t="s">
        <v>11</v>
      </c>
      <c r="B13" t="b">
        <v>0</v>
      </c>
    </row>
    <row r="14" ht="12.75">
      <c r="B14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5:I47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14.8515625" style="0" customWidth="1"/>
  </cols>
  <sheetData>
    <row r="15" ht="12.75">
      <c r="A15" s="18"/>
    </row>
    <row r="17" s="21" customFormat="1" ht="20.25" thickBot="1">
      <c r="A17" s="21" t="s">
        <v>28</v>
      </c>
    </row>
    <row r="18" ht="13.5" thickTop="1"/>
    <row r="19" ht="12.75">
      <c r="B19" s="18" t="s">
        <v>29</v>
      </c>
    </row>
    <row r="21" ht="12.75">
      <c r="B21" s="18" t="s">
        <v>30</v>
      </c>
    </row>
    <row r="23" ht="12.75">
      <c r="B23" s="18" t="s">
        <v>42</v>
      </c>
    </row>
    <row r="24" ht="15">
      <c r="B24" s="19" t="s">
        <v>23</v>
      </c>
    </row>
    <row r="26" s="21" customFormat="1" ht="20.25" thickBot="1">
      <c r="A26" s="21" t="s">
        <v>31</v>
      </c>
    </row>
    <row r="27" ht="13.5" thickTop="1"/>
    <row r="28" spans="2:3" ht="12.75">
      <c r="B28">
        <v>2012</v>
      </c>
      <c r="C28" t="s">
        <v>32</v>
      </c>
    </row>
    <row r="29" ht="12.75">
      <c r="C29" t="s">
        <v>33</v>
      </c>
    </row>
    <row r="30" ht="12.75">
      <c r="C30" t="s">
        <v>34</v>
      </c>
    </row>
    <row r="33" s="21" customFormat="1" ht="20.25" thickBot="1">
      <c r="A33" s="21" t="s">
        <v>38</v>
      </c>
    </row>
    <row r="34" spans="1:2" ht="13.5" thickTop="1">
      <c r="A34" s="18"/>
      <c r="B34" s="18" t="s">
        <v>41</v>
      </c>
    </row>
    <row r="35" ht="12.75">
      <c r="B35" s="18" t="s">
        <v>40</v>
      </c>
    </row>
    <row r="36" ht="15">
      <c r="B36" s="19" t="s">
        <v>39</v>
      </c>
    </row>
    <row r="37" s="21" customFormat="1" ht="20.25" thickBot="1">
      <c r="A37" s="21" t="s">
        <v>37</v>
      </c>
    </row>
    <row r="38" ht="13.5" thickTop="1"/>
    <row r="39" spans="1:9" ht="15">
      <c r="A39" s="3"/>
      <c r="B39" s="3" t="s">
        <v>35</v>
      </c>
      <c r="C39" s="3"/>
      <c r="D39" s="7"/>
      <c r="E39" s="3"/>
      <c r="F39" s="3"/>
      <c r="G39" s="3"/>
      <c r="H39" s="3"/>
      <c r="I39" s="3"/>
    </row>
    <row r="40" spans="1:9" ht="15">
      <c r="A40" s="3"/>
      <c r="B40" s="5"/>
      <c r="C40" s="3"/>
      <c r="D40" s="3"/>
      <c r="E40" s="3"/>
      <c r="F40" s="3"/>
      <c r="G40" s="3"/>
      <c r="H40" s="3"/>
      <c r="I40" s="3"/>
    </row>
    <row r="41" spans="1:9" ht="15">
      <c r="A41" s="3"/>
      <c r="B41" s="5"/>
      <c r="C41" s="3"/>
      <c r="D41" s="3"/>
      <c r="E41" s="3"/>
      <c r="F41" s="3"/>
      <c r="G41" s="3"/>
      <c r="H41" s="3"/>
      <c r="I41" s="3"/>
    </row>
    <row r="42" spans="1:9" ht="15">
      <c r="A42" s="3"/>
      <c r="B42" s="6"/>
      <c r="C42" s="3"/>
      <c r="D42" s="3"/>
      <c r="E42" s="3"/>
      <c r="F42" s="3"/>
      <c r="G42" s="3"/>
      <c r="H42" s="3"/>
      <c r="I42" s="3"/>
    </row>
    <row r="43" spans="1:9" ht="15">
      <c r="A43" s="3"/>
      <c r="B43" s="5"/>
      <c r="C43" s="3"/>
      <c r="D43" s="3"/>
      <c r="E43" s="3"/>
      <c r="F43" s="3"/>
      <c r="G43" s="3"/>
      <c r="H43" s="3"/>
      <c r="I43" s="3"/>
    </row>
    <row r="44" spans="1:9" ht="15">
      <c r="A44" s="3"/>
      <c r="B44" s="4" t="s">
        <v>27</v>
      </c>
      <c r="C44" s="3"/>
      <c r="D44" s="3"/>
      <c r="E44" s="3"/>
      <c r="F44" s="3"/>
      <c r="G44" s="3"/>
      <c r="H44" s="3"/>
      <c r="I44" s="3"/>
    </row>
    <row r="45" spans="1:9" ht="15">
      <c r="A45" s="3"/>
      <c r="B45" s="20" t="s">
        <v>36</v>
      </c>
      <c r="C45" s="3"/>
      <c r="D45" s="3"/>
      <c r="E45" s="3"/>
      <c r="F45" s="3"/>
      <c r="G45" s="3"/>
      <c r="H45" s="3"/>
      <c r="I45" s="3"/>
    </row>
    <row r="46" spans="1:9" ht="15">
      <c r="A46" s="3"/>
      <c r="B46" s="3"/>
      <c r="C46" s="3"/>
      <c r="D46" s="3"/>
      <c r="E46" s="3"/>
      <c r="F46" s="3"/>
      <c r="G46" s="3"/>
      <c r="H46" s="3"/>
      <c r="I46" s="3"/>
    </row>
    <row r="47" ht="12.75">
      <c r="B47" s="18" t="s">
        <v>43</v>
      </c>
    </row>
  </sheetData>
  <sheetProtection sheet="1" objects="1" scenarios="1"/>
  <hyperlinks>
    <hyperlink ref="B45" r:id="rId1" display="www.businessbrains.ie"/>
    <hyperlink ref="B36" r:id="rId2" display="hi@businessbrains.ie"/>
    <hyperlink ref="B24" r:id="rId3" display="http://www.revenue.ie/en/tax/usc/index.html"/>
  </hyperlinks>
  <printOptions/>
  <pageMargins left="0.7" right="0.7" top="0.75" bottom="0.75" header="0.3" footer="0.3"/>
  <pageSetup orientation="portrait" paperSize="9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 Brains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Auerbach</dc:creator>
  <cp:keywords/>
  <dc:description>(c) 2010-2012</dc:description>
  <cp:lastModifiedBy>François Auerbach</cp:lastModifiedBy>
  <dcterms:created xsi:type="dcterms:W3CDTF">2012-12-04T17:44:00Z</dcterms:created>
  <dcterms:modified xsi:type="dcterms:W3CDTF">2012-12-05T23:02:16Z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